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A5BD0ECF-95C3-4676-94E8-B83F7E866F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 (3)" sheetId="4" r:id="rId1"/>
  </sheets>
  <definedNames>
    <definedName name="_xlnm.Print_Area" localSheetId="0">'Sheet1 (3)'!$A$24:$AA$56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14" i="4"/>
  <c r="F13" i="4"/>
  <c r="F12" i="4"/>
  <c r="F11" i="4"/>
  <c r="F10" i="4"/>
  <c r="F9" i="4"/>
  <c r="F8" i="4"/>
  <c r="F7" i="4"/>
  <c r="G11" i="4" l="1"/>
  <c r="D13" i="4"/>
  <c r="G13" i="4"/>
  <c r="G14" i="4"/>
  <c r="G15" i="4"/>
  <c r="G16" i="4"/>
  <c r="G17" i="4"/>
  <c r="G18" i="4"/>
  <c r="G19" i="4"/>
  <c r="E21" i="4"/>
  <c r="V30" i="4"/>
  <c r="W30" i="4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X30" i="4"/>
  <c r="Y30" i="4"/>
  <c r="Z30" i="4"/>
  <c r="AA30" i="4"/>
  <c r="V31" i="4"/>
  <c r="X31" i="4"/>
  <c r="Y31" i="4"/>
  <c r="Z31" i="4"/>
  <c r="AA31" i="4"/>
  <c r="V32" i="4"/>
  <c r="X32" i="4"/>
  <c r="Y32" i="4"/>
  <c r="Z32" i="4"/>
  <c r="AA32" i="4"/>
  <c r="V33" i="4"/>
  <c r="X33" i="4"/>
  <c r="Y33" i="4"/>
  <c r="Z33" i="4"/>
  <c r="Z56" i="4" s="1"/>
  <c r="AA33" i="4"/>
  <c r="V34" i="4"/>
  <c r="X34" i="4"/>
  <c r="Y34" i="4"/>
  <c r="Z34" i="4"/>
  <c r="AA34" i="4"/>
  <c r="V35" i="4"/>
  <c r="X35" i="4"/>
  <c r="Y35" i="4"/>
  <c r="Z35" i="4"/>
  <c r="AA35" i="4"/>
  <c r="V36" i="4"/>
  <c r="X36" i="4"/>
  <c r="Y36" i="4"/>
  <c r="Z36" i="4"/>
  <c r="AA36" i="4" s="1"/>
  <c r="V37" i="4"/>
  <c r="X37" i="4"/>
  <c r="Y37" i="4"/>
  <c r="Z37" i="4"/>
  <c r="AA37" i="4" s="1"/>
  <c r="V38" i="4"/>
  <c r="X38" i="4"/>
  <c r="Y38" i="4"/>
  <c r="Z38" i="4"/>
  <c r="AA38" i="4"/>
  <c r="V39" i="4"/>
  <c r="X39" i="4"/>
  <c r="Y39" i="4"/>
  <c r="Z39" i="4"/>
  <c r="AA39" i="4"/>
  <c r="V40" i="4"/>
  <c r="X40" i="4"/>
  <c r="Y40" i="4"/>
  <c r="Z40" i="4"/>
  <c r="AA40" i="4"/>
  <c r="V41" i="4"/>
  <c r="X41" i="4"/>
  <c r="Y41" i="4"/>
  <c r="Z41" i="4"/>
  <c r="AA41" i="4"/>
  <c r="V42" i="4"/>
  <c r="X42" i="4"/>
  <c r="Y42" i="4"/>
  <c r="Z42" i="4"/>
  <c r="AA42" i="4"/>
  <c r="V43" i="4"/>
  <c r="X43" i="4"/>
  <c r="Y43" i="4"/>
  <c r="Z43" i="4"/>
  <c r="AA43" i="4"/>
  <c r="V44" i="4"/>
  <c r="X44" i="4"/>
  <c r="Y44" i="4"/>
  <c r="Z44" i="4"/>
  <c r="AA44" i="4"/>
  <c r="V45" i="4"/>
  <c r="X45" i="4"/>
  <c r="Y45" i="4"/>
  <c r="Z45" i="4"/>
  <c r="AA45" i="4"/>
  <c r="V46" i="4"/>
  <c r="X46" i="4"/>
  <c r="Y46" i="4"/>
  <c r="Z46" i="4"/>
  <c r="AA46" i="4"/>
  <c r="V47" i="4"/>
  <c r="X47" i="4"/>
  <c r="Y47" i="4"/>
  <c r="Z47" i="4"/>
  <c r="AA47" i="4" s="1"/>
  <c r="V48" i="4"/>
  <c r="X48" i="4"/>
  <c r="Y48" i="4"/>
  <c r="Z48" i="4"/>
  <c r="AA48" i="4" s="1"/>
  <c r="V49" i="4"/>
  <c r="X49" i="4"/>
  <c r="Y49" i="4"/>
  <c r="Z49" i="4"/>
  <c r="AA49" i="4"/>
  <c r="V50" i="4"/>
  <c r="X50" i="4"/>
  <c r="Y50" i="4"/>
  <c r="Z50" i="4"/>
  <c r="AA50" i="4"/>
  <c r="V51" i="4"/>
  <c r="X51" i="4"/>
  <c r="Y51" i="4"/>
  <c r="Z51" i="4"/>
  <c r="AA51" i="4"/>
  <c r="V52" i="4"/>
  <c r="X52" i="4"/>
  <c r="Y52" i="4"/>
  <c r="Z52" i="4"/>
  <c r="AA52" i="4"/>
  <c r="V53" i="4"/>
  <c r="X53" i="4"/>
  <c r="Y53" i="4"/>
  <c r="Z53" i="4"/>
  <c r="AA53" i="4"/>
  <c r="V54" i="4"/>
  <c r="X54" i="4"/>
  <c r="Y54" i="4"/>
  <c r="Z54" i="4"/>
  <c r="AA54" i="4"/>
  <c r="D14" i="4" l="1"/>
  <c r="D15" i="4" l="1"/>
  <c r="D16" i="4" s="1"/>
  <c r="D17" i="4" s="1"/>
  <c r="D18" i="4" s="1"/>
  <c r="D19" i="4" s="1"/>
  <c r="D2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lfascett</author>
  </authors>
  <commentList>
    <comment ref="D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D2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P2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X2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E37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lfascett:
Cashflows updated from TAGG on 9/25
</t>
        </r>
      </text>
    </comment>
    <comment ref="Q3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Cashflows updated from TAGG on 9/25/01</t>
        </r>
      </text>
    </comment>
  </commentList>
</comments>
</file>

<file path=xl/sharedStrings.xml><?xml version="1.0" encoding="utf-8"?>
<sst xmlns="http://schemas.openxmlformats.org/spreadsheetml/2006/main" count="36" uniqueCount="20">
  <si>
    <t>Per Troy's Calculation:</t>
  </si>
  <si>
    <t>Corporate Rate for Capital</t>
  </si>
  <si>
    <t xml:space="preserve">Monthly </t>
  </si>
  <si>
    <t>Cummulative</t>
  </si>
  <si>
    <t xml:space="preserve">Financial </t>
  </si>
  <si>
    <t>Prime</t>
  </si>
  <si>
    <t xml:space="preserve">Carrying </t>
  </si>
  <si>
    <t>Corp</t>
  </si>
  <si>
    <t>Month</t>
  </si>
  <si>
    <t>Volume</t>
  </si>
  <si>
    <t>Liquidations</t>
  </si>
  <si>
    <t>WACOG</t>
  </si>
  <si>
    <t>Rate</t>
  </si>
  <si>
    <t>Cost</t>
  </si>
  <si>
    <t>P/L</t>
  </si>
  <si>
    <t>totals</t>
  </si>
  <si>
    <t xml:space="preserve">Net </t>
  </si>
  <si>
    <t>Monthly Cashflow</t>
  </si>
  <si>
    <t>Physical</t>
  </si>
  <si>
    <t>NSS Combined Cashflows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</si>
</sst>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_);[Red]\(&quot;$&quot;#,##0.000\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2" fillId="0" borderId="1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1" fillId="0" borderId="2" xfId="2" applyBorder="1"/>
    <xf numFmtId="0" fontId="1" fillId="0" borderId="2" xfId="2" applyBorder="1" applyAlignment="1">
      <alignment horizontal="center"/>
    </xf>
    <xf numFmtId="0" fontId="1" fillId="0" borderId="3" xfId="2" applyBorder="1"/>
    <xf numFmtId="0" fontId="2" fillId="0" borderId="2" xfId="2" applyFont="1" applyBorder="1"/>
    <xf numFmtId="0" fontId="2" fillId="0" borderId="4" xfId="2" applyFont="1" applyBorder="1"/>
    <xf numFmtId="0" fontId="1" fillId="0" borderId="5" xfId="2" applyBorder="1" applyAlignment="1">
      <alignment horizontal="center"/>
    </xf>
    <xf numFmtId="0" fontId="1" fillId="0" borderId="6" xfId="2" applyBorder="1"/>
    <xf numFmtId="0" fontId="1" fillId="0" borderId="7" xfId="2" applyBorder="1"/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6" fontId="1" fillId="0" borderId="6" xfId="2" applyNumberFormat="1" applyBorder="1" applyAlignment="1">
      <alignment horizontal="center"/>
    </xf>
    <xf numFmtId="17" fontId="1" fillId="0" borderId="5" xfId="2" applyNumberFormat="1" applyBorder="1" applyAlignment="1">
      <alignment horizontal="center"/>
    </xf>
    <xf numFmtId="3" fontId="1" fillId="0" borderId="0" xfId="2" applyNumberFormat="1" applyAlignment="1">
      <alignment horizontal="center"/>
    </xf>
    <xf numFmtId="6" fontId="1" fillId="0" borderId="0" xfId="1" applyNumberForma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6" fontId="1" fillId="0" borderId="6" xfId="1" applyNumberFormat="1" applyBorder="1" applyAlignment="1">
      <alignment horizontal="center"/>
    </xf>
    <xf numFmtId="6" fontId="1" fillId="0" borderId="7" xfId="1" applyNumberFormat="1" applyBorder="1" applyAlignment="1">
      <alignment horizontal="center"/>
    </xf>
    <xf numFmtId="6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0" fontId="1" fillId="0" borderId="0" xfId="3" applyNumberFormat="1" applyFill="1" applyAlignment="1">
      <alignment horizontal="center"/>
    </xf>
    <xf numFmtId="6" fontId="1" fillId="0" borderId="6" xfId="1" applyNumberFormat="1" applyFill="1" applyBorder="1" applyAlignment="1">
      <alignment horizontal="center"/>
    </xf>
    <xf numFmtId="10" fontId="1" fillId="0" borderId="0" xfId="3" applyNumberFormat="1" applyFill="1" applyBorder="1" applyAlignment="1">
      <alignment horizontal="center"/>
    </xf>
    <xf numFmtId="6" fontId="1" fillId="0" borderId="7" xfId="1" applyNumberFormat="1" applyFill="1" applyBorder="1" applyAlignment="1">
      <alignment horizontal="center"/>
    </xf>
    <xf numFmtId="9" fontId="1" fillId="0" borderId="0" xfId="3"/>
    <xf numFmtId="17" fontId="1" fillId="0" borderId="0" xfId="2" applyNumberFormat="1" applyAlignment="1">
      <alignment horizontal="center"/>
    </xf>
    <xf numFmtId="8" fontId="1" fillId="0" borderId="0" xfId="1" applyNumberFormat="1" applyBorder="1" applyAlignment="1">
      <alignment horizontal="center"/>
    </xf>
    <xf numFmtId="8" fontId="1" fillId="0" borderId="0" xfId="1" applyNumberFormat="1" applyFill="1" applyBorder="1" applyAlignment="1">
      <alignment horizontal="center"/>
    </xf>
    <xf numFmtId="37" fontId="1" fillId="0" borderId="0" xfId="2" applyNumberFormat="1" applyAlignment="1">
      <alignment horizontal="center"/>
    </xf>
    <xf numFmtId="6" fontId="1" fillId="0" borderId="0" xfId="2" applyNumberFormat="1" applyAlignment="1">
      <alignment horizontal="center"/>
    </xf>
    <xf numFmtId="6" fontId="1" fillId="0" borderId="6" xfId="2" applyNumberFormat="1" applyBorder="1"/>
    <xf numFmtId="6" fontId="1" fillId="0" borderId="7" xfId="2" applyNumberFormat="1" applyBorder="1" applyAlignment="1">
      <alignment horizontal="center"/>
    </xf>
    <xf numFmtId="17" fontId="1" fillId="0" borderId="8" xfId="2" applyNumberFormat="1" applyBorder="1" applyAlignment="1">
      <alignment horizontal="center"/>
    </xf>
    <xf numFmtId="17" fontId="1" fillId="0" borderId="9" xfId="2" applyNumberFormat="1" applyBorder="1" applyAlignment="1">
      <alignment horizontal="center"/>
    </xf>
    <xf numFmtId="0" fontId="1" fillId="0" borderId="9" xfId="2" applyBorder="1" applyAlignment="1">
      <alignment horizontal="center"/>
    </xf>
    <xf numFmtId="10" fontId="1" fillId="0" borderId="9" xfId="3" applyNumberFormat="1" applyFill="1" applyBorder="1" applyAlignment="1">
      <alignment horizontal="center"/>
    </xf>
    <xf numFmtId="0" fontId="1" fillId="0" borderId="10" xfId="2" applyBorder="1"/>
    <xf numFmtId="0" fontId="1" fillId="0" borderId="10" xfId="2" applyBorder="1" applyAlignment="1">
      <alignment horizontal="center"/>
    </xf>
    <xf numFmtId="6" fontId="1" fillId="0" borderId="11" xfId="2" applyNumberFormat="1" applyBorder="1" applyAlignment="1">
      <alignment horizontal="center"/>
    </xf>
    <xf numFmtId="0" fontId="0" fillId="0" borderId="0" xfId="0" applyAlignment="1">
      <alignment horizontal="center"/>
    </xf>
    <xf numFmtId="3" fontId="1" fillId="2" borderId="0" xfId="2" applyNumberFormat="1" applyFill="1" applyAlignment="1">
      <alignment horizontal="center"/>
    </xf>
    <xf numFmtId="6" fontId="1" fillId="2" borderId="0" xfId="1" applyNumberFormat="1" applyFill="1" applyBorder="1" applyAlignment="1">
      <alignment horizontal="center"/>
    </xf>
    <xf numFmtId="17" fontId="1" fillId="3" borderId="5" xfId="2" applyNumberFormat="1" applyFill="1" applyBorder="1" applyAlignment="1">
      <alignment horizontal="center"/>
    </xf>
    <xf numFmtId="3" fontId="1" fillId="3" borderId="0" xfId="2" applyNumberFormat="1" applyFill="1" applyAlignment="1">
      <alignment horizontal="center"/>
    </xf>
    <xf numFmtId="6" fontId="1" fillId="3" borderId="0" xfId="1" applyNumberFormat="1" applyFill="1" applyBorder="1" applyAlignment="1">
      <alignment horizontal="center"/>
    </xf>
    <xf numFmtId="164" fontId="1" fillId="3" borderId="0" xfId="1" applyNumberFormat="1" applyFill="1" applyBorder="1" applyAlignment="1">
      <alignment horizontal="center"/>
    </xf>
    <xf numFmtId="10" fontId="1" fillId="3" borderId="0" xfId="3" applyNumberFormat="1" applyFill="1" applyAlignment="1">
      <alignment horizontal="center"/>
    </xf>
    <xf numFmtId="6" fontId="1" fillId="3" borderId="6" xfId="1" applyNumberFormat="1" applyFill="1" applyBorder="1" applyAlignment="1">
      <alignment horizontal="center"/>
    </xf>
    <xf numFmtId="10" fontId="1" fillId="3" borderId="0" xfId="3" applyNumberFormat="1" applyFill="1" applyBorder="1" applyAlignment="1">
      <alignment horizontal="center"/>
    </xf>
    <xf numFmtId="6" fontId="1" fillId="3" borderId="7" xfId="1" applyNumberFormat="1" applyFill="1" applyBorder="1" applyAlignment="1">
      <alignment horizontal="center"/>
    </xf>
    <xf numFmtId="6" fontId="1" fillId="0" borderId="0" xfId="2" applyNumberFormat="1"/>
    <xf numFmtId="0" fontId="2" fillId="0" borderId="0" xfId="2" applyFont="1" applyAlignment="1">
      <alignment horizontal="left"/>
    </xf>
    <xf numFmtId="0" fontId="2" fillId="0" borderId="0" xfId="2" applyFont="1"/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3" fontId="1" fillId="0" borderId="0" xfId="2" applyNumberFormat="1"/>
  </cellXfs>
  <cellStyles count="4">
    <cellStyle name="Currency" xfId="1" builtinId="4"/>
    <cellStyle name="Normal" xfId="0" builtinId="0"/>
    <cellStyle name="Normal_NSS Value Summary 3-30-01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0"/>
  <sheetViews>
    <sheetView tabSelected="1" zoomScale="115" zoomScaleNormal="115" workbookViewId="0">
      <selection activeCell="A5" sqref="A5"/>
    </sheetView>
  </sheetViews>
  <sheetFormatPr defaultRowHeight="12.75" x14ac:dyDescent="0.2"/>
  <cols>
    <col min="1" max="1" width="18.85546875" customWidth="1"/>
    <col min="2" max="2" width="11.28515625" customWidth="1"/>
    <col min="3" max="3" width="13.5703125" bestFit="1" customWidth="1"/>
    <col min="4" max="4" width="14.140625" bestFit="1" customWidth="1"/>
    <col min="5" max="5" width="18.140625" bestFit="1" customWidth="1"/>
    <col min="6" max="6" width="18.140625" style="49" bestFit="1" customWidth="1"/>
    <col min="7" max="7" width="7" bestFit="1" customWidth="1"/>
    <col min="8" max="8" width="12" customWidth="1"/>
    <col min="9" max="9" width="32.7109375" bestFit="1" customWidth="1"/>
    <col min="10" max="10" width="12" customWidth="1"/>
    <col min="11" max="11" width="11.85546875" bestFit="1" customWidth="1"/>
    <col min="12" max="12" width="8.42578125" bestFit="1" customWidth="1"/>
    <col min="13" max="13" width="16.85546875" bestFit="1" customWidth="1"/>
    <col min="14" max="14" width="11.28515625" bestFit="1" customWidth="1"/>
    <col min="15" max="15" width="13.5703125" bestFit="1" customWidth="1"/>
    <col min="16" max="16" width="12.42578125" bestFit="1" customWidth="1"/>
    <col min="17" max="17" width="12.42578125" customWidth="1"/>
    <col min="18" max="18" width="18.140625" bestFit="1" customWidth="1"/>
    <col min="19" max="19" width="14" customWidth="1"/>
    <col min="22" max="22" width="11.28515625" bestFit="1" customWidth="1"/>
    <col min="23" max="23" width="13.5703125" bestFit="1" customWidth="1"/>
    <col min="24" max="25" width="12.42578125" bestFit="1" customWidth="1"/>
    <col min="26" max="26" width="18.140625" bestFit="1" customWidth="1"/>
    <col min="27" max="27" width="10" bestFit="1" customWidth="1"/>
  </cols>
  <sheetData>
    <row r="1" spans="1:19" ht="13.5" thickBot="1" x14ac:dyDescent="0.25">
      <c r="A1" s="1"/>
      <c r="B1" s="1"/>
      <c r="C1" s="1"/>
      <c r="D1" s="2"/>
      <c r="E1" s="2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3" t="s">
        <v>0</v>
      </c>
      <c r="B2" s="4"/>
      <c r="C2" s="4"/>
      <c r="D2" s="5"/>
      <c r="E2" s="5"/>
      <c r="F2" s="6"/>
      <c r="G2" s="6"/>
      <c r="H2" s="7"/>
      <c r="I2" s="8" t="s">
        <v>1</v>
      </c>
      <c r="J2" s="7"/>
      <c r="K2" s="9"/>
      <c r="L2" s="2"/>
      <c r="M2" s="1"/>
      <c r="N2" s="2"/>
      <c r="O2" s="2"/>
      <c r="P2" s="2"/>
      <c r="Q2" s="2"/>
      <c r="R2" s="2"/>
      <c r="S2" s="2"/>
    </row>
    <row r="3" spans="1:19" x14ac:dyDescent="0.2">
      <c r="A3" s="10"/>
      <c r="B3" s="1"/>
      <c r="C3" s="1"/>
      <c r="D3" s="2"/>
      <c r="E3" s="2"/>
      <c r="F3" s="1"/>
      <c r="G3" s="1"/>
      <c r="H3" s="11"/>
      <c r="I3" s="1"/>
      <c r="J3" s="11"/>
      <c r="K3" s="12"/>
      <c r="L3" s="2"/>
      <c r="M3" s="1"/>
      <c r="N3" s="2"/>
      <c r="O3" s="2"/>
      <c r="P3" s="2"/>
      <c r="Q3" s="2"/>
      <c r="R3" s="2"/>
      <c r="S3" s="2"/>
    </row>
    <row r="4" spans="1:19" x14ac:dyDescent="0.2">
      <c r="A4" s="10"/>
      <c r="B4" s="1" t="s">
        <v>2</v>
      </c>
      <c r="C4" s="1" t="s">
        <v>3</v>
      </c>
      <c r="D4" s="2" t="s">
        <v>18</v>
      </c>
      <c r="E4" s="2" t="s">
        <v>4</v>
      </c>
      <c r="F4" s="1"/>
      <c r="G4" s="1" t="s">
        <v>5</v>
      </c>
      <c r="H4" s="13" t="s">
        <v>6</v>
      </c>
      <c r="I4" s="1" t="s">
        <v>7</v>
      </c>
      <c r="J4" s="13" t="s">
        <v>6</v>
      </c>
      <c r="K4" s="14"/>
      <c r="L4" s="2"/>
      <c r="M4" s="1"/>
      <c r="N4" s="2"/>
      <c r="O4" s="2"/>
      <c r="P4" s="2"/>
      <c r="Q4" s="2"/>
      <c r="R4" s="2"/>
      <c r="S4" s="2"/>
    </row>
    <row r="5" spans="1:19" x14ac:dyDescent="0.2">
      <c r="A5" s="15" t="s">
        <v>8</v>
      </c>
      <c r="B5" s="16" t="s">
        <v>9</v>
      </c>
      <c r="C5" s="16" t="s">
        <v>9</v>
      </c>
      <c r="D5" s="17" t="s">
        <v>10</v>
      </c>
      <c r="E5" s="17" t="s">
        <v>10</v>
      </c>
      <c r="F5" s="16" t="s">
        <v>11</v>
      </c>
      <c r="G5" s="16" t="s">
        <v>12</v>
      </c>
      <c r="H5" s="18" t="s">
        <v>13</v>
      </c>
      <c r="I5" s="16" t="s">
        <v>12</v>
      </c>
      <c r="J5" s="18" t="s">
        <v>13</v>
      </c>
      <c r="K5" s="19" t="s">
        <v>14</v>
      </c>
      <c r="L5" s="2"/>
      <c r="M5" s="22"/>
      <c r="N5" s="2"/>
      <c r="O5" s="2"/>
      <c r="P5" s="2"/>
      <c r="Q5" s="2"/>
      <c r="R5" s="2"/>
      <c r="S5" s="2"/>
    </row>
    <row r="6" spans="1:19" x14ac:dyDescent="0.2">
      <c r="A6" s="10"/>
      <c r="B6" s="1"/>
      <c r="C6" s="1"/>
      <c r="D6" s="2"/>
      <c r="E6" s="2"/>
      <c r="F6" s="1"/>
      <c r="G6" s="1"/>
      <c r="H6" s="11"/>
      <c r="I6" s="1"/>
      <c r="J6" s="20"/>
      <c r="K6" s="12"/>
      <c r="L6" s="2"/>
      <c r="M6" s="22"/>
      <c r="N6" s="2"/>
      <c r="O6" s="2"/>
      <c r="P6" s="2"/>
      <c r="Q6" s="2"/>
      <c r="R6" s="2"/>
      <c r="S6" s="2"/>
    </row>
    <row r="7" spans="1:19" x14ac:dyDescent="0.2">
      <c r="A7" s="21">
        <v>36951</v>
      </c>
      <c r="B7" s="22"/>
      <c r="C7" s="22">
        <v>2161455</v>
      </c>
      <c r="D7" s="23">
        <v>11019220.692391466</v>
      </c>
      <c r="E7" s="23">
        <v>0</v>
      </c>
      <c r="F7" s="24">
        <f t="shared" ref="F7:F14" si="0">+(D7-E7)/C7</f>
        <v>5.0980569534834022</v>
      </c>
      <c r="G7" s="25">
        <v>8.5000000000000006E-2</v>
      </c>
      <c r="H7" s="26"/>
      <c r="I7" s="25">
        <v>0.09</v>
      </c>
      <c r="J7" s="26"/>
      <c r="K7" s="27"/>
      <c r="L7" s="2"/>
      <c r="M7" s="22"/>
      <c r="N7" s="22"/>
      <c r="O7" s="22"/>
      <c r="P7" s="22"/>
      <c r="Q7" s="66"/>
      <c r="R7" s="2"/>
      <c r="S7" s="2"/>
    </row>
    <row r="8" spans="1:19" x14ac:dyDescent="0.2">
      <c r="A8" s="21">
        <v>36982</v>
      </c>
      <c r="B8" s="22"/>
      <c r="C8" s="22">
        <v>3427716</v>
      </c>
      <c r="D8" s="23">
        <v>17663258.21985976</v>
      </c>
      <c r="E8" s="23">
        <v>280165</v>
      </c>
      <c r="F8" s="24">
        <f t="shared" si="0"/>
        <v>5.0713341536637691</v>
      </c>
      <c r="G8" s="25">
        <v>0.08</v>
      </c>
      <c r="H8" s="26"/>
      <c r="I8" s="25">
        <v>0.09</v>
      </c>
      <c r="J8" s="26"/>
      <c r="K8" s="27"/>
      <c r="L8" s="2"/>
      <c r="M8" s="22"/>
      <c r="N8" s="22"/>
      <c r="O8" s="22"/>
      <c r="P8" s="22"/>
      <c r="Q8" s="66"/>
      <c r="R8" s="2"/>
      <c r="S8" s="2"/>
    </row>
    <row r="9" spans="1:19" x14ac:dyDescent="0.2">
      <c r="A9" s="21">
        <v>37012</v>
      </c>
      <c r="B9" s="22"/>
      <c r="C9" s="22">
        <v>5459063</v>
      </c>
      <c r="D9" s="23">
        <v>26970147.464201037</v>
      </c>
      <c r="E9" s="23">
        <v>1161561</v>
      </c>
      <c r="F9" s="24">
        <f t="shared" si="0"/>
        <v>4.7276586594074912</v>
      </c>
      <c r="G9" s="25">
        <v>7.4999999999999997E-2</v>
      </c>
      <c r="H9" s="26"/>
      <c r="I9" s="25">
        <v>0.09</v>
      </c>
      <c r="J9" s="26"/>
      <c r="K9" s="27"/>
      <c r="L9" s="2"/>
      <c r="M9" s="22"/>
      <c r="N9" s="22"/>
      <c r="O9" s="22"/>
      <c r="P9" s="22"/>
      <c r="Q9" s="66"/>
      <c r="R9" s="2"/>
      <c r="S9" s="2"/>
    </row>
    <row r="10" spans="1:19" x14ac:dyDescent="0.2">
      <c r="A10" s="21">
        <v>37043</v>
      </c>
      <c r="B10" s="22"/>
      <c r="C10" s="22">
        <v>8281069</v>
      </c>
      <c r="D10" s="23">
        <v>37023259.770000003</v>
      </c>
      <c r="E10" s="23">
        <v>-166011</v>
      </c>
      <c r="F10" s="24">
        <f t="shared" si="0"/>
        <v>4.4908780219075588</v>
      </c>
      <c r="G10" s="25">
        <v>7.0000000000000007E-2</v>
      </c>
      <c r="H10" s="26"/>
      <c r="I10" s="25">
        <v>0.09</v>
      </c>
      <c r="J10" s="26"/>
      <c r="K10" s="27"/>
      <c r="L10" s="2"/>
      <c r="M10" s="22"/>
      <c r="N10" s="22"/>
      <c r="O10" s="22"/>
      <c r="P10" s="22"/>
      <c r="Q10" s="66"/>
      <c r="R10" s="2"/>
      <c r="S10" s="2"/>
    </row>
    <row r="11" spans="1:19" x14ac:dyDescent="0.2">
      <c r="A11" s="21">
        <v>37073</v>
      </c>
      <c r="B11" s="22"/>
      <c r="C11" s="22">
        <v>10460589</v>
      </c>
      <c r="D11" s="28">
        <v>42719858.840000004</v>
      </c>
      <c r="E11" s="28">
        <v>-1625468</v>
      </c>
      <c r="F11" s="29">
        <f t="shared" si="0"/>
        <v>4.2392762816701817</v>
      </c>
      <c r="G11" s="30">
        <f>4%+0.02</f>
        <v>0.06</v>
      </c>
      <c r="H11" s="31"/>
      <c r="I11" s="32">
        <v>0.09</v>
      </c>
      <c r="J11" s="31"/>
      <c r="K11" s="33"/>
      <c r="L11" s="34"/>
      <c r="M11" s="22"/>
      <c r="N11" s="22"/>
      <c r="O11" s="22"/>
      <c r="P11" s="22"/>
      <c r="Q11" s="66"/>
      <c r="R11" s="2"/>
      <c r="S11" s="2"/>
    </row>
    <row r="12" spans="1:19" x14ac:dyDescent="0.2">
      <c r="A12" s="21">
        <v>37104</v>
      </c>
      <c r="B12" s="50"/>
      <c r="C12" s="22">
        <v>11437274</v>
      </c>
      <c r="D12" s="28">
        <v>45022210.229999997</v>
      </c>
      <c r="E12" s="51"/>
      <c r="F12" s="29">
        <f t="shared" si="0"/>
        <v>3.9364458899909187</v>
      </c>
      <c r="G12" s="30">
        <v>0.06</v>
      </c>
      <c r="H12" s="31"/>
      <c r="I12" s="32">
        <v>0.09</v>
      </c>
      <c r="J12" s="31"/>
      <c r="K12" s="33"/>
      <c r="L12" s="2"/>
      <c r="M12" s="50"/>
      <c r="N12" s="22"/>
      <c r="O12" s="22"/>
      <c r="P12" s="22"/>
      <c r="Q12" s="66"/>
      <c r="R12" s="2"/>
      <c r="S12" s="2"/>
    </row>
    <row r="13" spans="1:19" x14ac:dyDescent="0.2">
      <c r="A13" s="52">
        <v>37135</v>
      </c>
      <c r="B13" s="53"/>
      <c r="C13" s="53">
        <v>13324402</v>
      </c>
      <c r="D13" s="54">
        <f>+D12+444853+2638575</f>
        <v>48105638.229999997</v>
      </c>
      <c r="E13" s="54"/>
      <c r="F13" s="55">
        <f t="shared" si="0"/>
        <v>3.610341254339219</v>
      </c>
      <c r="G13" s="56">
        <f>0.0393+0.02</f>
        <v>5.9300000000000005E-2</v>
      </c>
      <c r="H13" s="57"/>
      <c r="I13" s="58">
        <v>0.09</v>
      </c>
      <c r="J13" s="57"/>
      <c r="K13" s="59"/>
      <c r="L13" s="2"/>
      <c r="M13" s="2"/>
      <c r="N13" s="2"/>
      <c r="O13" s="2"/>
      <c r="P13" s="22"/>
      <c r="Q13" s="66"/>
      <c r="R13" s="2"/>
      <c r="S13" s="2"/>
    </row>
    <row r="14" spans="1:19" x14ac:dyDescent="0.2">
      <c r="A14" s="21">
        <v>37165</v>
      </c>
      <c r="B14" s="22"/>
      <c r="C14" s="22">
        <v>14951719</v>
      </c>
      <c r="D14" s="28">
        <f>+D13+5439307</f>
        <v>53544945.229999997</v>
      </c>
      <c r="E14" s="28"/>
      <c r="F14" s="29">
        <f t="shared" si="0"/>
        <v>3.5811899106718097</v>
      </c>
      <c r="G14" s="30">
        <f>0.0391+0.02</f>
        <v>5.91E-2</v>
      </c>
      <c r="H14" s="31"/>
      <c r="I14" s="32">
        <v>0.09</v>
      </c>
      <c r="J14" s="31"/>
      <c r="K14" s="33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21">
        <v>37196</v>
      </c>
      <c r="B15" s="38"/>
      <c r="C15" s="22">
        <v>12387356</v>
      </c>
      <c r="D15" s="28">
        <f>+D14+(B15*F14)</f>
        <v>53544945.229999997</v>
      </c>
      <c r="E15" s="28"/>
      <c r="F15" s="28"/>
      <c r="G15" s="30">
        <f>0.039+0.02</f>
        <v>5.8999999999999997E-2</v>
      </c>
      <c r="H15" s="31"/>
      <c r="I15" s="32">
        <v>0.09</v>
      </c>
      <c r="J15" s="31"/>
      <c r="K15" s="33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21">
        <v>37226</v>
      </c>
      <c r="B16" s="38"/>
      <c r="C16" s="22">
        <v>7467353</v>
      </c>
      <c r="D16" s="28">
        <f>+D15+(B16*F14)</f>
        <v>53544945.229999997</v>
      </c>
      <c r="E16" s="28"/>
      <c r="F16" s="28"/>
      <c r="G16" s="30">
        <f>0.039+0.02</f>
        <v>5.8999999999999997E-2</v>
      </c>
      <c r="H16" s="31"/>
      <c r="I16" s="32">
        <v>0.09</v>
      </c>
      <c r="J16" s="31"/>
      <c r="K16" s="33"/>
      <c r="L16" s="2"/>
      <c r="M16" s="2"/>
      <c r="N16" s="2"/>
      <c r="O16" s="2"/>
      <c r="P16" s="2"/>
      <c r="Q16" s="2"/>
      <c r="R16" s="2"/>
      <c r="S16" s="2"/>
    </row>
    <row r="17" spans="1:28" x14ac:dyDescent="0.2">
      <c r="A17" s="21">
        <v>37257</v>
      </c>
      <c r="B17" s="38"/>
      <c r="C17" s="22">
        <v>5305016</v>
      </c>
      <c r="D17" s="28">
        <f>+D16+(B17*F14)</f>
        <v>53544945.229999997</v>
      </c>
      <c r="E17" s="28"/>
      <c r="F17" s="28"/>
      <c r="G17" s="30">
        <f>0.0391+0.02</f>
        <v>5.91E-2</v>
      </c>
      <c r="H17" s="31"/>
      <c r="I17" s="32">
        <v>0.09</v>
      </c>
      <c r="J17" s="31"/>
      <c r="K17" s="33"/>
      <c r="L17" s="2"/>
      <c r="M17" s="2"/>
      <c r="N17" s="2"/>
      <c r="O17" s="2"/>
      <c r="P17" s="2"/>
      <c r="Q17" s="2"/>
      <c r="R17" s="2"/>
      <c r="S17" s="2"/>
    </row>
    <row r="18" spans="1:28" x14ac:dyDescent="0.2">
      <c r="A18" s="21">
        <v>37288</v>
      </c>
      <c r="B18" s="38"/>
      <c r="C18" s="22">
        <v>3302412</v>
      </c>
      <c r="D18" s="28">
        <f>+D17+(B18*F14)</f>
        <v>53544945.229999997</v>
      </c>
      <c r="E18" s="28"/>
      <c r="F18" s="28"/>
      <c r="G18" s="30">
        <f>0.0395+0.02</f>
        <v>5.9499999999999997E-2</v>
      </c>
      <c r="H18" s="31"/>
      <c r="I18" s="32">
        <v>0.09</v>
      </c>
      <c r="J18" s="31"/>
      <c r="K18" s="33"/>
      <c r="L18" s="2"/>
      <c r="M18" s="2"/>
      <c r="N18" s="2"/>
      <c r="O18" s="2"/>
      <c r="P18" s="2"/>
      <c r="Q18" s="2"/>
      <c r="R18" s="2"/>
      <c r="S18" s="2"/>
    </row>
    <row r="19" spans="1:28" x14ac:dyDescent="0.2">
      <c r="A19" s="21">
        <v>37316</v>
      </c>
      <c r="B19" s="38"/>
      <c r="C19" s="22">
        <v>0</v>
      </c>
      <c r="D19" s="28">
        <f>+D18+(B19*F14)</f>
        <v>53544945.229999997</v>
      </c>
      <c r="E19" s="28"/>
      <c r="F19" s="28"/>
      <c r="G19" s="30">
        <f>0.0398+0.02</f>
        <v>5.9800000000000006E-2</v>
      </c>
      <c r="H19" s="31"/>
      <c r="I19" s="32">
        <v>0.09</v>
      </c>
      <c r="J19" s="31"/>
      <c r="K19" s="33"/>
      <c r="L19" s="2"/>
      <c r="M19" s="2"/>
      <c r="N19" s="2"/>
      <c r="O19" s="2"/>
      <c r="P19" s="2"/>
      <c r="Q19" s="2"/>
      <c r="R19" s="2"/>
      <c r="S19" s="2"/>
    </row>
    <row r="20" spans="1:28" x14ac:dyDescent="0.2">
      <c r="A20" s="21"/>
      <c r="B20" s="22"/>
      <c r="C20" s="22"/>
      <c r="D20" s="39"/>
      <c r="E20" s="39"/>
      <c r="F20" s="39"/>
      <c r="G20" s="32"/>
      <c r="H20" s="40"/>
      <c r="I20" s="32"/>
      <c r="J20" s="20"/>
      <c r="K20" s="41"/>
      <c r="L20" s="2"/>
      <c r="M20" s="2"/>
      <c r="N20" s="2"/>
      <c r="O20" s="2"/>
      <c r="P20" s="2"/>
      <c r="Q20" s="2"/>
      <c r="R20" s="2"/>
      <c r="S20" s="2"/>
    </row>
    <row r="21" spans="1:28" x14ac:dyDescent="0.2">
      <c r="A21" s="21" t="s">
        <v>15</v>
      </c>
      <c r="B21" s="35"/>
      <c r="C21" s="22"/>
      <c r="D21" s="39">
        <f>SUM(D7:D20)</f>
        <v>549793264.82645237</v>
      </c>
      <c r="E21" s="39">
        <f>SUM(E7:E20)</f>
        <v>-349753</v>
      </c>
      <c r="F21" s="39">
        <f>SUM(F7:F20)</f>
        <v>34.755181125134349</v>
      </c>
      <c r="G21" s="32"/>
      <c r="H21" s="40"/>
      <c r="I21" s="32"/>
      <c r="J21" s="20"/>
      <c r="K21" s="41"/>
      <c r="L21" s="2"/>
      <c r="M21" s="2"/>
      <c r="N21" s="2"/>
      <c r="O21" s="2"/>
      <c r="P21" s="2"/>
      <c r="Q21" s="2"/>
      <c r="R21" s="2"/>
      <c r="S21" s="2"/>
    </row>
    <row r="22" spans="1:28" ht="13.5" thickBot="1" x14ac:dyDescent="0.25">
      <c r="A22" s="42"/>
      <c r="B22" s="43"/>
      <c r="C22" s="43"/>
      <c r="D22" s="44"/>
      <c r="E22" s="44"/>
      <c r="F22" s="44"/>
      <c r="G22" s="45"/>
      <c r="H22" s="46"/>
      <c r="I22" s="45"/>
      <c r="J22" s="47"/>
      <c r="K22" s="48"/>
      <c r="L22" s="2"/>
      <c r="M22" s="2"/>
      <c r="N22" s="2"/>
      <c r="O22" s="2"/>
      <c r="P22" s="2"/>
      <c r="Q22" s="2"/>
      <c r="R22" s="2"/>
      <c r="S22" s="2"/>
    </row>
    <row r="23" spans="1:28" x14ac:dyDescent="0.2">
      <c r="A23" s="35"/>
      <c r="B23" s="35"/>
      <c r="C23" s="35"/>
      <c r="D23" s="2"/>
      <c r="E23" s="2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8" x14ac:dyDescent="0.2">
      <c r="A24" s="61"/>
      <c r="B24" s="35"/>
      <c r="C24" s="35"/>
      <c r="D24" s="2"/>
      <c r="E24" s="2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8" x14ac:dyDescent="0.2">
      <c r="B25" s="61"/>
      <c r="C25" s="61"/>
      <c r="F25"/>
      <c r="G25" s="1"/>
      <c r="H25" s="2"/>
      <c r="I25" s="62"/>
      <c r="J25" s="2"/>
      <c r="K25" s="62"/>
      <c r="L25" s="2"/>
      <c r="U25" t="s">
        <v>19</v>
      </c>
    </row>
    <row r="26" spans="1:28" x14ac:dyDescent="0.2">
      <c r="A26" s="1"/>
      <c r="B26" s="1"/>
      <c r="C26" s="1"/>
      <c r="F26"/>
      <c r="G26" s="1"/>
      <c r="H26" s="2"/>
      <c r="I26" s="1"/>
      <c r="J26" s="2"/>
      <c r="K26" s="2"/>
      <c r="L26" s="2"/>
    </row>
    <row r="27" spans="1:28" x14ac:dyDescent="0.2">
      <c r="A27" s="1"/>
      <c r="B27" s="1"/>
      <c r="C27" s="1"/>
      <c r="F27"/>
      <c r="G27" s="1"/>
      <c r="H27" s="1"/>
      <c r="I27" s="1"/>
      <c r="J27" s="1"/>
      <c r="K27" s="1"/>
      <c r="L27" s="2"/>
      <c r="N27" s="1"/>
      <c r="O27" s="1"/>
      <c r="P27" s="2"/>
      <c r="Q27" s="2"/>
      <c r="R27" s="1"/>
      <c r="S27" s="1"/>
      <c r="V27" s="1" t="s">
        <v>2</v>
      </c>
      <c r="W27" s="1" t="s">
        <v>3</v>
      </c>
      <c r="X27" s="2" t="s">
        <v>18</v>
      </c>
      <c r="Y27" s="2" t="s">
        <v>4</v>
      </c>
      <c r="Z27" s="1" t="s">
        <v>16</v>
      </c>
    </row>
    <row r="28" spans="1:28" x14ac:dyDescent="0.2">
      <c r="A28" s="16"/>
      <c r="B28" s="16"/>
      <c r="C28" s="16"/>
      <c r="F28"/>
      <c r="G28" s="16"/>
      <c r="H28" s="16"/>
      <c r="I28" s="16"/>
      <c r="J28" s="16"/>
      <c r="K28" s="16"/>
      <c r="L28" s="2"/>
      <c r="M28" s="16"/>
      <c r="N28" s="16"/>
      <c r="O28" s="16"/>
      <c r="P28" s="17"/>
      <c r="Q28" s="17"/>
      <c r="R28" s="16"/>
      <c r="S28" s="16"/>
      <c r="T28" s="1"/>
      <c r="U28" s="16" t="s">
        <v>8</v>
      </c>
      <c r="V28" s="16" t="s">
        <v>9</v>
      </c>
      <c r="W28" s="16" t="s">
        <v>9</v>
      </c>
      <c r="X28" s="17" t="s">
        <v>10</v>
      </c>
      <c r="Y28" s="17" t="s">
        <v>10</v>
      </c>
      <c r="Z28" s="16" t="s">
        <v>17</v>
      </c>
      <c r="AA28" s="16" t="s">
        <v>11</v>
      </c>
      <c r="AB28" s="1"/>
    </row>
    <row r="29" spans="1:28" x14ac:dyDescent="0.2">
      <c r="A29" s="1"/>
      <c r="B29" s="1"/>
      <c r="C29" s="1"/>
      <c r="F29"/>
      <c r="G29" s="1"/>
      <c r="H29" s="2"/>
      <c r="I29" s="1"/>
      <c r="J29" s="39"/>
      <c r="K29" s="2"/>
      <c r="L29" s="2"/>
      <c r="T29" s="16"/>
      <c r="AA29" s="16"/>
      <c r="AB29" s="16"/>
    </row>
    <row r="30" spans="1:28" x14ac:dyDescent="0.2">
      <c r="A30" s="35"/>
      <c r="B30" s="22"/>
      <c r="C30" s="22"/>
      <c r="F30"/>
      <c r="G30" s="25"/>
      <c r="H30" s="24"/>
      <c r="I30" s="28"/>
      <c r="J30" s="28"/>
      <c r="K30" s="22"/>
      <c r="L30" s="66"/>
      <c r="M30" s="35"/>
      <c r="S30" s="24"/>
      <c r="U30" s="35">
        <v>36951</v>
      </c>
      <c r="V30" s="38">
        <f t="shared" ref="V30:V54" si="1">+B30+N30</f>
        <v>0</v>
      </c>
      <c r="W30" s="38">
        <f>+V30</f>
        <v>0</v>
      </c>
      <c r="X30" s="23">
        <f t="shared" ref="X30:X54" si="2">+D30+P30</f>
        <v>0</v>
      </c>
      <c r="Y30" s="23">
        <f t="shared" ref="Y30:Y54" si="3">+E30+Q30</f>
        <v>0</v>
      </c>
      <c r="Z30" s="23">
        <f t="shared" ref="Z30:Z54" si="4">+F30+R30</f>
        <v>0</v>
      </c>
      <c r="AA30" s="24">
        <f t="shared" ref="AA30:AA54" si="5">IF(Z30&lt;&gt;0,+Z30/V30,0)</f>
        <v>0</v>
      </c>
      <c r="AB30" s="24"/>
    </row>
    <row r="31" spans="1:28" x14ac:dyDescent="0.2">
      <c r="A31" s="35"/>
      <c r="B31" s="22"/>
      <c r="C31" s="22"/>
      <c r="F31"/>
      <c r="G31" s="25"/>
      <c r="H31" s="24"/>
      <c r="I31" s="28"/>
      <c r="J31" s="28"/>
      <c r="K31" s="22"/>
      <c r="L31" s="66"/>
      <c r="M31" s="35"/>
      <c r="S31" s="24"/>
      <c r="U31" s="35">
        <v>36982</v>
      </c>
      <c r="V31" s="38">
        <f t="shared" si="1"/>
        <v>0</v>
      </c>
      <c r="W31" s="38">
        <f t="shared" ref="W31:W54" si="6">+W30+V31</f>
        <v>0</v>
      </c>
      <c r="X31" s="23">
        <f t="shared" si="2"/>
        <v>0</v>
      </c>
      <c r="Y31" s="23">
        <f t="shared" si="3"/>
        <v>0</v>
      </c>
      <c r="Z31" s="23">
        <f t="shared" si="4"/>
        <v>0</v>
      </c>
      <c r="AA31" s="24">
        <f t="shared" si="5"/>
        <v>0</v>
      </c>
      <c r="AB31" s="24"/>
    </row>
    <row r="32" spans="1:28" x14ac:dyDescent="0.2">
      <c r="A32" s="35"/>
      <c r="B32" s="22"/>
      <c r="C32" s="22"/>
      <c r="F32"/>
      <c r="G32" s="25"/>
      <c r="H32" s="24"/>
      <c r="I32" s="28"/>
      <c r="J32" s="28"/>
      <c r="K32" s="22"/>
      <c r="L32" s="66"/>
      <c r="M32" s="35"/>
      <c r="S32" s="24"/>
      <c r="U32" s="35">
        <v>37012</v>
      </c>
      <c r="V32" s="38">
        <f t="shared" si="1"/>
        <v>0</v>
      </c>
      <c r="W32" s="38">
        <f t="shared" si="6"/>
        <v>0</v>
      </c>
      <c r="X32" s="23">
        <f t="shared" si="2"/>
        <v>0</v>
      </c>
      <c r="Y32" s="23">
        <f t="shared" si="3"/>
        <v>0</v>
      </c>
      <c r="Z32" s="23">
        <f t="shared" si="4"/>
        <v>0</v>
      </c>
      <c r="AA32" s="24">
        <f t="shared" si="5"/>
        <v>0</v>
      </c>
      <c r="AB32" s="24"/>
    </row>
    <row r="33" spans="1:28" x14ac:dyDescent="0.2">
      <c r="A33" s="35"/>
      <c r="B33" s="22"/>
      <c r="C33" s="22"/>
      <c r="F33"/>
      <c r="G33" s="25"/>
      <c r="H33" s="24"/>
      <c r="I33" s="28"/>
      <c r="J33" s="28"/>
      <c r="K33" s="22"/>
      <c r="L33" s="66"/>
      <c r="M33" s="35"/>
      <c r="S33" s="24"/>
      <c r="U33" s="35">
        <v>37043</v>
      </c>
      <c r="V33" s="38">
        <f t="shared" si="1"/>
        <v>0</v>
      </c>
      <c r="W33" s="38">
        <f t="shared" si="6"/>
        <v>0</v>
      </c>
      <c r="X33" s="23">
        <f t="shared" si="2"/>
        <v>0</v>
      </c>
      <c r="Y33" s="23">
        <f t="shared" si="3"/>
        <v>0</v>
      </c>
      <c r="Z33" s="23">
        <f t="shared" si="4"/>
        <v>0</v>
      </c>
      <c r="AA33" s="24">
        <f t="shared" si="5"/>
        <v>0</v>
      </c>
      <c r="AB33" s="24"/>
    </row>
    <row r="34" spans="1:28" x14ac:dyDescent="0.2">
      <c r="A34" s="35"/>
      <c r="B34" s="22"/>
      <c r="C34" s="22"/>
      <c r="F34"/>
      <c r="G34" s="32"/>
      <c r="H34" s="29"/>
      <c r="I34" s="28"/>
      <c r="J34" s="28"/>
      <c r="K34" s="22"/>
      <c r="L34" s="66"/>
      <c r="M34" s="35"/>
      <c r="S34" s="24"/>
      <c r="U34" s="35">
        <v>37073</v>
      </c>
      <c r="V34" s="38">
        <f t="shared" si="1"/>
        <v>0</v>
      </c>
      <c r="W34" s="38">
        <f t="shared" si="6"/>
        <v>0</v>
      </c>
      <c r="X34" s="23">
        <f t="shared" si="2"/>
        <v>0</v>
      </c>
      <c r="Y34" s="23">
        <f t="shared" si="3"/>
        <v>0</v>
      </c>
      <c r="Z34" s="23">
        <f t="shared" si="4"/>
        <v>0</v>
      </c>
      <c r="AA34" s="24">
        <f t="shared" si="5"/>
        <v>0</v>
      </c>
      <c r="AB34" s="29"/>
    </row>
    <row r="35" spans="1:28" x14ac:dyDescent="0.2">
      <c r="A35" s="35"/>
      <c r="B35" s="22"/>
      <c r="C35" s="22"/>
      <c r="F35"/>
      <c r="G35" s="32"/>
      <c r="H35" s="29"/>
      <c r="I35" s="28"/>
      <c r="J35" s="28"/>
      <c r="K35" s="22"/>
      <c r="L35" s="66"/>
      <c r="M35" s="35"/>
      <c r="S35" s="24"/>
      <c r="U35" s="35">
        <v>37104</v>
      </c>
      <c r="V35" s="38">
        <f t="shared" si="1"/>
        <v>0</v>
      </c>
      <c r="W35" s="38">
        <f t="shared" si="6"/>
        <v>0</v>
      </c>
      <c r="X35" s="23">
        <f t="shared" si="2"/>
        <v>0</v>
      </c>
      <c r="Y35" s="23">
        <f t="shared" si="3"/>
        <v>0</v>
      </c>
      <c r="Z35" s="23">
        <f t="shared" si="4"/>
        <v>0</v>
      </c>
      <c r="AA35" s="24">
        <f t="shared" si="5"/>
        <v>0</v>
      </c>
      <c r="AB35" s="29"/>
    </row>
    <row r="36" spans="1:28" x14ac:dyDescent="0.2">
      <c r="A36" s="35"/>
      <c r="B36" s="22"/>
      <c r="C36" s="22"/>
      <c r="F36"/>
      <c r="G36" s="32"/>
      <c r="H36" s="29"/>
      <c r="I36" s="28"/>
      <c r="K36" s="22"/>
      <c r="L36" s="66"/>
      <c r="M36" s="35"/>
      <c r="S36" s="24"/>
      <c r="U36" s="35">
        <v>37135</v>
      </c>
      <c r="V36" s="38">
        <f t="shared" si="1"/>
        <v>0</v>
      </c>
      <c r="W36" s="38">
        <f t="shared" si="6"/>
        <v>0</v>
      </c>
      <c r="X36" s="23">
        <f t="shared" si="2"/>
        <v>0</v>
      </c>
      <c r="Y36" s="23">
        <f t="shared" si="3"/>
        <v>0</v>
      </c>
      <c r="Z36" s="23">
        <f t="shared" si="4"/>
        <v>0</v>
      </c>
      <c r="AA36" s="24">
        <f t="shared" si="5"/>
        <v>0</v>
      </c>
      <c r="AB36" s="29"/>
    </row>
    <row r="37" spans="1:28" x14ac:dyDescent="0.2">
      <c r="A37" s="35"/>
      <c r="B37" s="22"/>
      <c r="C37" s="22"/>
      <c r="F37"/>
      <c r="G37" s="32"/>
      <c r="H37" s="29"/>
      <c r="I37" s="28"/>
      <c r="J37" s="28"/>
      <c r="K37" s="28"/>
      <c r="L37" s="2"/>
      <c r="M37" s="35"/>
      <c r="S37" s="24"/>
      <c r="U37" s="35">
        <v>37165</v>
      </c>
      <c r="V37" s="38">
        <f t="shared" si="1"/>
        <v>0</v>
      </c>
      <c r="W37" s="38">
        <f t="shared" si="6"/>
        <v>0</v>
      </c>
      <c r="X37" s="23">
        <f t="shared" si="2"/>
        <v>0</v>
      </c>
      <c r="Y37" s="23">
        <f t="shared" si="3"/>
        <v>0</v>
      </c>
      <c r="Z37" s="23">
        <f t="shared" si="4"/>
        <v>0</v>
      </c>
      <c r="AA37" s="24">
        <f t="shared" si="5"/>
        <v>0</v>
      </c>
      <c r="AB37" s="29"/>
    </row>
    <row r="38" spans="1:28" x14ac:dyDescent="0.2">
      <c r="A38" s="35"/>
      <c r="B38" s="38"/>
      <c r="C38" s="22"/>
      <c r="F38"/>
      <c r="G38" s="32"/>
      <c r="H38" s="29"/>
      <c r="I38" s="28"/>
      <c r="J38" s="28"/>
      <c r="K38" s="28"/>
      <c r="L38" s="28"/>
      <c r="M38" s="35"/>
      <c r="N38" s="22"/>
      <c r="S38" s="24"/>
      <c r="T38" s="32"/>
      <c r="U38" s="35">
        <v>37196</v>
      </c>
      <c r="V38" s="38">
        <f t="shared" si="1"/>
        <v>0</v>
      </c>
      <c r="W38" s="38">
        <f t="shared" si="6"/>
        <v>0</v>
      </c>
      <c r="X38" s="23">
        <f t="shared" si="2"/>
        <v>0</v>
      </c>
      <c r="Y38" s="23">
        <f t="shared" si="3"/>
        <v>0</v>
      </c>
      <c r="Z38" s="23">
        <f t="shared" si="4"/>
        <v>0</v>
      </c>
      <c r="AA38" s="24">
        <f t="shared" si="5"/>
        <v>0</v>
      </c>
      <c r="AB38" s="29"/>
    </row>
    <row r="39" spans="1:28" x14ac:dyDescent="0.2">
      <c r="A39" s="35"/>
      <c r="B39" s="38"/>
      <c r="C39" s="22"/>
      <c r="F39"/>
      <c r="G39" s="32"/>
      <c r="H39" s="29"/>
      <c r="I39" s="28"/>
      <c r="J39" s="28"/>
      <c r="K39" s="28"/>
      <c r="L39" s="28"/>
      <c r="M39" s="35"/>
      <c r="N39" s="22"/>
      <c r="S39" s="24"/>
      <c r="T39" s="32"/>
      <c r="U39" s="35">
        <v>37226</v>
      </c>
      <c r="V39" s="38">
        <f t="shared" si="1"/>
        <v>0</v>
      </c>
      <c r="W39" s="38">
        <f t="shared" si="6"/>
        <v>0</v>
      </c>
      <c r="X39" s="23">
        <f t="shared" si="2"/>
        <v>0</v>
      </c>
      <c r="Y39" s="23">
        <f t="shared" si="3"/>
        <v>0</v>
      </c>
      <c r="Z39" s="23">
        <f t="shared" si="4"/>
        <v>0</v>
      </c>
      <c r="AA39" s="24">
        <f t="shared" si="5"/>
        <v>0</v>
      </c>
      <c r="AB39" s="29"/>
    </row>
    <row r="40" spans="1:28" x14ac:dyDescent="0.2">
      <c r="A40" s="35"/>
      <c r="B40" s="38"/>
      <c r="C40" s="22"/>
      <c r="F40"/>
      <c r="G40" s="32"/>
      <c r="H40" s="29"/>
      <c r="I40" s="28"/>
      <c r="J40" s="28"/>
      <c r="K40" s="28"/>
      <c r="L40" s="28"/>
      <c r="M40" s="35"/>
      <c r="N40" s="22"/>
      <c r="S40" s="24"/>
      <c r="T40" s="32"/>
      <c r="U40" s="35">
        <v>37257</v>
      </c>
      <c r="V40" s="38">
        <f t="shared" si="1"/>
        <v>0</v>
      </c>
      <c r="W40" s="38">
        <f t="shared" si="6"/>
        <v>0</v>
      </c>
      <c r="X40" s="23">
        <f t="shared" si="2"/>
        <v>0</v>
      </c>
      <c r="Y40" s="23">
        <f t="shared" si="3"/>
        <v>0</v>
      </c>
      <c r="Z40" s="23">
        <f t="shared" si="4"/>
        <v>0</v>
      </c>
      <c r="AA40" s="24">
        <f t="shared" si="5"/>
        <v>0</v>
      </c>
      <c r="AB40" s="29"/>
    </row>
    <row r="41" spans="1:28" x14ac:dyDescent="0.2">
      <c r="A41" s="35"/>
      <c r="B41" s="38"/>
      <c r="C41" s="22"/>
      <c r="F41"/>
      <c r="G41" s="32"/>
      <c r="H41" s="29"/>
      <c r="I41" s="28"/>
      <c r="J41" s="28"/>
      <c r="K41" s="28"/>
      <c r="L41" s="28"/>
      <c r="M41" s="35"/>
      <c r="N41" s="22"/>
      <c r="S41" s="24"/>
      <c r="T41" s="32"/>
      <c r="U41" s="35">
        <v>37288</v>
      </c>
      <c r="V41" s="38">
        <f t="shared" si="1"/>
        <v>0</v>
      </c>
      <c r="W41" s="38">
        <f t="shared" si="6"/>
        <v>0</v>
      </c>
      <c r="X41" s="23">
        <f t="shared" si="2"/>
        <v>0</v>
      </c>
      <c r="Y41" s="23">
        <f t="shared" si="3"/>
        <v>0</v>
      </c>
      <c r="Z41" s="23">
        <f t="shared" si="4"/>
        <v>0</v>
      </c>
      <c r="AA41" s="24">
        <f t="shared" si="5"/>
        <v>0</v>
      </c>
      <c r="AB41" s="29"/>
    </row>
    <row r="42" spans="1:28" x14ac:dyDescent="0.2">
      <c r="A42" s="35"/>
      <c r="B42" s="38"/>
      <c r="C42" s="22"/>
      <c r="F42"/>
      <c r="G42" s="32"/>
      <c r="H42" s="29"/>
      <c r="I42" s="28"/>
      <c r="J42" s="28"/>
      <c r="K42" s="28"/>
      <c r="L42" s="28"/>
      <c r="M42" s="35"/>
      <c r="N42" s="22"/>
      <c r="S42" s="24"/>
      <c r="T42" s="32"/>
      <c r="U42" s="35">
        <v>37316</v>
      </c>
      <c r="V42" s="38">
        <f t="shared" si="1"/>
        <v>0</v>
      </c>
      <c r="W42" s="38">
        <f t="shared" si="6"/>
        <v>0</v>
      </c>
      <c r="X42" s="23">
        <f t="shared" si="2"/>
        <v>0</v>
      </c>
      <c r="Y42" s="23">
        <f t="shared" si="3"/>
        <v>0</v>
      </c>
      <c r="Z42" s="23">
        <f t="shared" si="4"/>
        <v>0</v>
      </c>
      <c r="AA42" s="24">
        <f t="shared" si="5"/>
        <v>0</v>
      </c>
      <c r="AB42" s="29"/>
    </row>
    <row r="43" spans="1:28" x14ac:dyDescent="0.2">
      <c r="A43" s="35"/>
      <c r="B43" s="38"/>
      <c r="C43" s="22"/>
      <c r="F43"/>
      <c r="G43" s="32"/>
      <c r="H43" s="29"/>
      <c r="I43" s="32"/>
      <c r="J43" s="28"/>
      <c r="K43" s="28"/>
      <c r="L43" s="28"/>
      <c r="M43" s="35"/>
      <c r="N43" s="22"/>
      <c r="S43" s="24"/>
      <c r="T43" s="32"/>
      <c r="U43" s="35">
        <v>37347</v>
      </c>
      <c r="V43" s="38">
        <f t="shared" si="1"/>
        <v>0</v>
      </c>
      <c r="W43" s="38">
        <f t="shared" si="6"/>
        <v>0</v>
      </c>
      <c r="X43" s="23">
        <f t="shared" si="2"/>
        <v>0</v>
      </c>
      <c r="Y43" s="23">
        <f t="shared" si="3"/>
        <v>0</v>
      </c>
      <c r="Z43" s="23">
        <f t="shared" si="4"/>
        <v>0</v>
      </c>
      <c r="AA43" s="24">
        <f t="shared" si="5"/>
        <v>0</v>
      </c>
      <c r="AB43" s="29"/>
    </row>
    <row r="44" spans="1:28" x14ac:dyDescent="0.2">
      <c r="A44" s="35"/>
      <c r="B44" s="38"/>
      <c r="C44" s="22"/>
      <c r="F44"/>
      <c r="G44" s="32"/>
      <c r="H44" s="29"/>
      <c r="L44" s="28"/>
      <c r="M44" s="35"/>
      <c r="N44" s="22"/>
      <c r="S44" s="24"/>
      <c r="T44" s="32"/>
      <c r="U44" s="35">
        <v>37377</v>
      </c>
      <c r="V44" s="38">
        <f t="shared" si="1"/>
        <v>0</v>
      </c>
      <c r="W44" s="38">
        <f t="shared" si="6"/>
        <v>0</v>
      </c>
      <c r="X44" s="23">
        <f t="shared" si="2"/>
        <v>0</v>
      </c>
      <c r="Y44" s="23">
        <f t="shared" si="3"/>
        <v>0</v>
      </c>
      <c r="Z44" s="23">
        <f t="shared" si="4"/>
        <v>0</v>
      </c>
      <c r="AA44" s="24">
        <f t="shared" si="5"/>
        <v>0</v>
      </c>
    </row>
    <row r="45" spans="1:28" x14ac:dyDescent="0.2">
      <c r="A45" s="35"/>
      <c r="B45" s="38"/>
      <c r="C45" s="22"/>
      <c r="F45"/>
      <c r="G45" s="32"/>
      <c r="H45" s="29"/>
      <c r="L45" s="28"/>
      <c r="M45" s="35"/>
      <c r="N45" s="38"/>
      <c r="S45" s="24"/>
      <c r="T45" s="32"/>
      <c r="U45" s="35">
        <v>37408</v>
      </c>
      <c r="V45" s="38">
        <f t="shared" si="1"/>
        <v>0</v>
      </c>
      <c r="W45" s="38">
        <f t="shared" si="6"/>
        <v>0</v>
      </c>
      <c r="X45" s="23">
        <f t="shared" si="2"/>
        <v>0</v>
      </c>
      <c r="Y45" s="23">
        <f t="shared" si="3"/>
        <v>0</v>
      </c>
      <c r="Z45" s="23">
        <f t="shared" si="4"/>
        <v>0</v>
      </c>
      <c r="AA45" s="24">
        <f t="shared" si="5"/>
        <v>0</v>
      </c>
    </row>
    <row r="46" spans="1:28" x14ac:dyDescent="0.2">
      <c r="A46" s="35"/>
      <c r="B46" s="38"/>
      <c r="C46" s="22"/>
      <c r="F46"/>
      <c r="G46" s="32"/>
      <c r="H46" s="29"/>
      <c r="L46" s="28"/>
      <c r="M46" s="35"/>
      <c r="N46" s="38"/>
      <c r="S46" s="24"/>
      <c r="T46" s="32"/>
      <c r="U46" s="35">
        <v>37438</v>
      </c>
      <c r="V46" s="38">
        <f t="shared" si="1"/>
        <v>0</v>
      </c>
      <c r="W46" s="38">
        <f t="shared" si="6"/>
        <v>0</v>
      </c>
      <c r="X46" s="23">
        <f t="shared" si="2"/>
        <v>0</v>
      </c>
      <c r="Y46" s="23">
        <f t="shared" si="3"/>
        <v>0</v>
      </c>
      <c r="Z46" s="23">
        <f t="shared" si="4"/>
        <v>0</v>
      </c>
      <c r="AA46" s="24">
        <f t="shared" si="5"/>
        <v>0</v>
      </c>
    </row>
    <row r="47" spans="1:28" x14ac:dyDescent="0.2">
      <c r="A47" s="35"/>
      <c r="B47" s="38"/>
      <c r="C47" s="22"/>
      <c r="F47"/>
      <c r="G47" s="32"/>
      <c r="H47" s="29"/>
      <c r="L47" s="28"/>
      <c r="M47" s="35"/>
      <c r="N47" s="38"/>
      <c r="S47" s="24"/>
      <c r="T47" s="32"/>
      <c r="U47" s="35">
        <v>37469</v>
      </c>
      <c r="V47" s="38">
        <f t="shared" si="1"/>
        <v>0</v>
      </c>
      <c r="W47" s="38">
        <f t="shared" si="6"/>
        <v>0</v>
      </c>
      <c r="X47" s="23">
        <f t="shared" si="2"/>
        <v>0</v>
      </c>
      <c r="Y47" s="23">
        <f t="shared" si="3"/>
        <v>0</v>
      </c>
      <c r="Z47" s="23">
        <f t="shared" si="4"/>
        <v>0</v>
      </c>
      <c r="AA47" s="24">
        <f t="shared" si="5"/>
        <v>0</v>
      </c>
    </row>
    <row r="48" spans="1:28" x14ac:dyDescent="0.2">
      <c r="A48" s="35"/>
      <c r="B48" s="38"/>
      <c r="C48" s="22"/>
      <c r="D48" s="28"/>
      <c r="E48" s="28"/>
      <c r="F48" s="28"/>
      <c r="G48" s="32"/>
      <c r="H48" s="29"/>
      <c r="J48" s="63"/>
      <c r="L48" s="28"/>
      <c r="M48" s="35"/>
      <c r="N48" s="38"/>
      <c r="S48" s="24"/>
      <c r="T48" s="32"/>
      <c r="U48" s="35">
        <v>37500</v>
      </c>
      <c r="V48" s="38">
        <f t="shared" si="1"/>
        <v>0</v>
      </c>
      <c r="W48" s="38">
        <f t="shared" si="6"/>
        <v>0</v>
      </c>
      <c r="X48" s="23">
        <f t="shared" si="2"/>
        <v>0</v>
      </c>
      <c r="Y48" s="23">
        <f t="shared" si="3"/>
        <v>0</v>
      </c>
      <c r="Z48" s="23">
        <f t="shared" si="4"/>
        <v>0</v>
      </c>
      <c r="AA48" s="24">
        <f t="shared" si="5"/>
        <v>0</v>
      </c>
    </row>
    <row r="49" spans="1:28" x14ac:dyDescent="0.2">
      <c r="A49" s="35"/>
      <c r="B49" s="38"/>
      <c r="C49" s="22"/>
      <c r="D49" s="28"/>
      <c r="E49" s="28"/>
      <c r="F49" s="28"/>
      <c r="G49" s="32"/>
      <c r="H49" s="29"/>
      <c r="J49" s="63"/>
      <c r="L49" s="28"/>
      <c r="M49" s="35"/>
      <c r="N49" s="38"/>
      <c r="S49" s="24"/>
      <c r="T49" s="32"/>
      <c r="U49" s="35">
        <v>37530</v>
      </c>
      <c r="V49" s="38">
        <f t="shared" si="1"/>
        <v>0</v>
      </c>
      <c r="W49" s="38">
        <f t="shared" si="6"/>
        <v>0</v>
      </c>
      <c r="X49" s="23">
        <f t="shared" si="2"/>
        <v>0</v>
      </c>
      <c r="Y49" s="23">
        <f t="shared" si="3"/>
        <v>0</v>
      </c>
      <c r="Z49" s="23">
        <f t="shared" si="4"/>
        <v>0</v>
      </c>
      <c r="AA49" s="24">
        <f t="shared" si="5"/>
        <v>0</v>
      </c>
    </row>
    <row r="50" spans="1:28" x14ac:dyDescent="0.2">
      <c r="A50" s="35"/>
      <c r="B50" s="38"/>
      <c r="C50" s="22"/>
      <c r="D50" s="28"/>
      <c r="E50" s="28"/>
      <c r="F50" s="28"/>
      <c r="G50" s="32"/>
      <c r="H50" s="29"/>
      <c r="J50" s="63"/>
      <c r="L50" s="28"/>
      <c r="M50" s="35"/>
      <c r="N50" s="38"/>
      <c r="S50" s="24"/>
      <c r="T50" s="32"/>
      <c r="U50" s="35">
        <v>37561</v>
      </c>
      <c r="V50" s="38">
        <f t="shared" si="1"/>
        <v>0</v>
      </c>
      <c r="W50" s="38">
        <f t="shared" si="6"/>
        <v>0</v>
      </c>
      <c r="X50" s="23">
        <f t="shared" si="2"/>
        <v>0</v>
      </c>
      <c r="Y50" s="23">
        <f t="shared" si="3"/>
        <v>0</v>
      </c>
      <c r="Z50" s="23">
        <f t="shared" si="4"/>
        <v>0</v>
      </c>
      <c r="AA50" s="24">
        <f t="shared" si="5"/>
        <v>0</v>
      </c>
    </row>
    <row r="51" spans="1:28" x14ac:dyDescent="0.2">
      <c r="A51" s="35"/>
      <c r="B51" s="38"/>
      <c r="C51" s="22"/>
      <c r="D51" s="28"/>
      <c r="E51" s="28"/>
      <c r="F51" s="28"/>
      <c r="G51" s="32"/>
      <c r="H51" s="29"/>
      <c r="J51" s="63"/>
      <c r="L51" s="28"/>
      <c r="M51" s="35"/>
      <c r="N51" s="38"/>
      <c r="S51" s="24"/>
      <c r="T51" s="32"/>
      <c r="U51" s="35">
        <v>37591</v>
      </c>
      <c r="V51" s="38">
        <f t="shared" si="1"/>
        <v>0</v>
      </c>
      <c r="W51" s="38">
        <f t="shared" si="6"/>
        <v>0</v>
      </c>
      <c r="X51" s="23">
        <f t="shared" si="2"/>
        <v>0</v>
      </c>
      <c r="Y51" s="23">
        <f t="shared" si="3"/>
        <v>0</v>
      </c>
      <c r="Z51" s="23">
        <f t="shared" si="4"/>
        <v>0</v>
      </c>
      <c r="AA51" s="24">
        <f t="shared" si="5"/>
        <v>0</v>
      </c>
    </row>
    <row r="52" spans="1:28" x14ac:dyDescent="0.2">
      <c r="A52" s="35"/>
      <c r="B52" s="38"/>
      <c r="C52" s="22"/>
      <c r="D52" s="28"/>
      <c r="E52" s="28"/>
      <c r="F52" s="28"/>
      <c r="G52" s="32"/>
      <c r="H52" s="29"/>
      <c r="J52" s="63"/>
      <c r="L52" s="28"/>
      <c r="M52" s="35"/>
      <c r="N52" s="38"/>
      <c r="S52" s="24"/>
      <c r="T52" s="32"/>
      <c r="U52" s="35">
        <v>37622</v>
      </c>
      <c r="V52" s="38">
        <f t="shared" si="1"/>
        <v>0</v>
      </c>
      <c r="W52" s="38">
        <f t="shared" si="6"/>
        <v>0</v>
      </c>
      <c r="X52" s="23">
        <f t="shared" si="2"/>
        <v>0</v>
      </c>
      <c r="Y52" s="23">
        <f t="shared" si="3"/>
        <v>0</v>
      </c>
      <c r="Z52" s="23">
        <f t="shared" si="4"/>
        <v>0</v>
      </c>
      <c r="AA52" s="24">
        <f t="shared" si="5"/>
        <v>0</v>
      </c>
    </row>
    <row r="53" spans="1:28" x14ac:dyDescent="0.2">
      <c r="A53" s="35"/>
      <c r="B53" s="38"/>
      <c r="C53" s="22"/>
      <c r="D53" s="28"/>
      <c r="E53" s="28"/>
      <c r="F53" s="28"/>
      <c r="G53" s="32"/>
      <c r="H53" s="29"/>
      <c r="J53" s="64"/>
      <c r="L53" s="28"/>
      <c r="M53" s="35"/>
      <c r="N53" s="38"/>
      <c r="S53" s="24"/>
      <c r="T53" s="32"/>
      <c r="U53" s="35">
        <v>37653</v>
      </c>
      <c r="V53" s="38">
        <f t="shared" si="1"/>
        <v>0</v>
      </c>
      <c r="W53" s="38">
        <f t="shared" si="6"/>
        <v>0</v>
      </c>
      <c r="X53" s="23">
        <f t="shared" si="2"/>
        <v>0</v>
      </c>
      <c r="Y53" s="23">
        <f t="shared" si="3"/>
        <v>0</v>
      </c>
      <c r="Z53" s="23">
        <f t="shared" si="4"/>
        <v>0</v>
      </c>
      <c r="AA53" s="24">
        <f t="shared" si="5"/>
        <v>0</v>
      </c>
    </row>
    <row r="54" spans="1:28" x14ac:dyDescent="0.2">
      <c r="A54" s="35"/>
      <c r="B54" s="38"/>
      <c r="C54" s="22"/>
      <c r="D54" s="28"/>
      <c r="E54" s="28"/>
      <c r="F54" s="28"/>
      <c r="G54" s="32"/>
      <c r="H54" s="29"/>
      <c r="J54" s="64"/>
      <c r="L54" s="28"/>
      <c r="M54" s="35"/>
      <c r="N54" s="38"/>
      <c r="S54" s="24"/>
      <c r="T54" s="32"/>
      <c r="U54" s="35">
        <v>37681</v>
      </c>
      <c r="V54" s="38">
        <f t="shared" si="1"/>
        <v>0</v>
      </c>
      <c r="W54" s="38">
        <f t="shared" si="6"/>
        <v>0</v>
      </c>
      <c r="X54" s="23">
        <f t="shared" si="2"/>
        <v>0</v>
      </c>
      <c r="Y54" s="23">
        <f t="shared" si="3"/>
        <v>0</v>
      </c>
      <c r="Z54" s="23">
        <f t="shared" si="4"/>
        <v>0</v>
      </c>
      <c r="AA54" s="24">
        <f t="shared" si="5"/>
        <v>0</v>
      </c>
    </row>
    <row r="55" spans="1:28" x14ac:dyDescent="0.2">
      <c r="J55" s="64"/>
      <c r="M55" s="35"/>
      <c r="N55" s="38"/>
      <c r="S55" s="28"/>
      <c r="T55" s="32"/>
      <c r="U55" s="35"/>
      <c r="V55" s="38"/>
      <c r="W55" s="22"/>
      <c r="X55" s="28"/>
      <c r="Y55" s="28"/>
      <c r="AA55" s="32"/>
      <c r="AB55" s="29"/>
    </row>
    <row r="56" spans="1:28" x14ac:dyDescent="0.2">
      <c r="A56" s="35"/>
      <c r="B56" s="35"/>
      <c r="C56" s="22"/>
      <c r="D56" s="39"/>
      <c r="E56" s="39"/>
      <c r="F56" s="28"/>
      <c r="G56" s="32"/>
      <c r="H56" s="60"/>
      <c r="I56" s="32"/>
      <c r="J56" s="39"/>
      <c r="K56" s="39"/>
      <c r="M56" s="35"/>
      <c r="N56" s="35"/>
      <c r="S56" s="28"/>
      <c r="T56" s="32"/>
      <c r="U56" s="35" t="s">
        <v>15</v>
      </c>
      <c r="V56" s="35"/>
      <c r="W56" s="22"/>
      <c r="X56" s="39"/>
      <c r="Y56" s="39"/>
      <c r="Z56" s="28">
        <f>SUM(Z30:Z54)</f>
        <v>0</v>
      </c>
      <c r="AA56" s="32"/>
      <c r="AB56" s="60"/>
    </row>
    <row r="57" spans="1:28" x14ac:dyDescent="0.2">
      <c r="A57" s="35"/>
      <c r="B57" s="35"/>
      <c r="C57" s="35"/>
      <c r="D57" s="1"/>
      <c r="E57" s="1"/>
      <c r="F57" s="28"/>
      <c r="G57" s="32"/>
      <c r="H57" s="2"/>
      <c r="I57" s="32"/>
      <c r="J57" s="1"/>
      <c r="K57" s="39"/>
    </row>
    <row r="58" spans="1:28" x14ac:dyDescent="0.2">
      <c r="E58" s="49"/>
      <c r="F58" s="65"/>
    </row>
    <row r="59" spans="1:28" ht="13.5" thickBot="1" x14ac:dyDescent="0.25"/>
    <row r="60" spans="1:28" x14ac:dyDescent="0.2">
      <c r="A60" s="3"/>
      <c r="B60" s="4"/>
      <c r="C60" s="4"/>
      <c r="D60" s="5"/>
      <c r="E60" s="5"/>
      <c r="F60" s="9"/>
    </row>
    <row r="61" spans="1:28" x14ac:dyDescent="0.2">
      <c r="A61" s="10"/>
      <c r="B61" s="1"/>
      <c r="C61" s="1"/>
      <c r="D61" s="2"/>
      <c r="E61" s="2"/>
      <c r="F61" s="12"/>
    </row>
    <row r="62" spans="1:28" x14ac:dyDescent="0.2">
      <c r="A62" s="10"/>
      <c r="B62" s="1"/>
      <c r="C62" s="1"/>
      <c r="D62" s="2"/>
      <c r="E62" s="1"/>
      <c r="F62" s="14"/>
    </row>
    <row r="63" spans="1:28" x14ac:dyDescent="0.2">
      <c r="A63" s="15"/>
      <c r="B63" s="16"/>
      <c r="C63" s="16"/>
      <c r="D63" s="16"/>
      <c r="E63" s="16"/>
      <c r="F63" s="19"/>
    </row>
    <row r="64" spans="1:28" x14ac:dyDescent="0.2">
      <c r="A64" s="10"/>
      <c r="B64" s="1"/>
      <c r="C64" s="1"/>
      <c r="D64" s="2"/>
      <c r="E64" s="2"/>
      <c r="F64" s="12"/>
    </row>
    <row r="65" spans="1:6" x14ac:dyDescent="0.2">
      <c r="A65" s="21"/>
      <c r="B65" s="22"/>
      <c r="C65" s="22"/>
      <c r="D65" s="36"/>
      <c r="E65" s="23"/>
      <c r="F65" s="27"/>
    </row>
    <row r="66" spans="1:6" x14ac:dyDescent="0.2">
      <c r="A66" s="21"/>
      <c r="B66" s="22"/>
      <c r="C66" s="22"/>
      <c r="D66" s="36"/>
      <c r="E66" s="23"/>
      <c r="F66" s="27"/>
    </row>
    <row r="67" spans="1:6" x14ac:dyDescent="0.2">
      <c r="A67" s="21"/>
      <c r="B67" s="22"/>
      <c r="C67" s="22"/>
      <c r="D67" s="36"/>
      <c r="E67" s="23"/>
      <c r="F67" s="27"/>
    </row>
    <row r="68" spans="1:6" x14ac:dyDescent="0.2">
      <c r="A68" s="21"/>
      <c r="B68" s="22"/>
      <c r="C68" s="22"/>
      <c r="D68" s="36"/>
      <c r="E68" s="23"/>
      <c r="F68" s="27"/>
    </row>
    <row r="69" spans="1:6" x14ac:dyDescent="0.2">
      <c r="A69" s="21"/>
      <c r="B69" s="22"/>
      <c r="C69" s="22"/>
      <c r="D69" s="37"/>
      <c r="E69" s="23"/>
      <c r="F69" s="33"/>
    </row>
    <row r="70" spans="1:6" x14ac:dyDescent="0.2">
      <c r="A70" s="21"/>
      <c r="B70" s="22"/>
      <c r="C70" s="22"/>
      <c r="D70" s="37"/>
      <c r="E70" s="23"/>
      <c r="F70" s="33"/>
    </row>
    <row r="71" spans="1:6" x14ac:dyDescent="0.2">
      <c r="A71" s="21"/>
      <c r="B71" s="22"/>
      <c r="C71" s="22"/>
      <c r="D71" s="37"/>
      <c r="E71" s="23"/>
      <c r="F71" s="33"/>
    </row>
    <row r="72" spans="1:6" x14ac:dyDescent="0.2">
      <c r="A72" s="21"/>
      <c r="B72" s="22"/>
      <c r="C72" s="22"/>
      <c r="D72" s="37"/>
      <c r="E72" s="23"/>
      <c r="F72" s="33"/>
    </row>
    <row r="73" spans="1:6" x14ac:dyDescent="0.2">
      <c r="A73" s="21"/>
      <c r="B73" s="38"/>
      <c r="C73" s="22"/>
      <c r="D73" s="37"/>
      <c r="E73" s="23"/>
      <c r="F73" s="33"/>
    </row>
    <row r="74" spans="1:6" x14ac:dyDescent="0.2">
      <c r="A74" s="21"/>
      <c r="B74" s="38"/>
      <c r="C74" s="22"/>
      <c r="D74" s="37"/>
      <c r="E74" s="23"/>
      <c r="F74" s="33"/>
    </row>
    <row r="75" spans="1:6" x14ac:dyDescent="0.2">
      <c r="A75" s="21"/>
      <c r="B75" s="38"/>
      <c r="C75" s="22"/>
      <c r="D75" s="37"/>
      <c r="E75" s="23"/>
      <c r="F75" s="33"/>
    </row>
    <row r="76" spans="1:6" x14ac:dyDescent="0.2">
      <c r="A76" s="21"/>
      <c r="B76" s="38"/>
      <c r="C76" s="22"/>
      <c r="D76" s="37"/>
      <c r="E76" s="23"/>
      <c r="F76" s="33"/>
    </row>
    <row r="77" spans="1:6" x14ac:dyDescent="0.2">
      <c r="A77" s="21"/>
      <c r="B77" s="38"/>
      <c r="C77" s="22"/>
      <c r="D77" s="37"/>
      <c r="E77" s="23"/>
      <c r="F77" s="33"/>
    </row>
    <row r="78" spans="1:6" x14ac:dyDescent="0.2">
      <c r="A78" s="21"/>
      <c r="B78" s="38"/>
      <c r="C78" s="22"/>
      <c r="D78" s="37"/>
      <c r="E78" s="23"/>
      <c r="F78" s="33"/>
    </row>
    <row r="79" spans="1:6" x14ac:dyDescent="0.2">
      <c r="A79" s="21"/>
      <c r="B79" s="35"/>
      <c r="C79" s="22"/>
      <c r="D79" s="39"/>
      <c r="E79" s="39"/>
      <c r="F79" s="41"/>
    </row>
    <row r="80" spans="1:6" ht="13.5" thickBot="1" x14ac:dyDescent="0.25">
      <c r="A80" s="42"/>
      <c r="B80" s="43"/>
      <c r="C80" s="43"/>
      <c r="D80" s="44"/>
      <c r="E80" s="44"/>
      <c r="F80" s="48"/>
    </row>
  </sheetData>
  <phoneticPr fontId="0" type="noConversion"/>
  <pageMargins left="0.32" right="0.22" top="0.63" bottom="0.62" header="0.5" footer="0.34"/>
  <pageSetup scale="36" orientation="landscape" r:id="rId1"/>
  <headerFooter alignWithMargins="0">
    <oddFooter>&amp;L&amp;D&amp;C&amp;F&amp;R&amp;T</oddFooter>
  </headerFooter>
  <legacyDrawing r:id="rId2"/>
</worksheet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lfascett</dc:creator>
  <cp:lastModifiedBy>Haoyu Dong</cp:lastModifiedBy>
  <cp:lastPrinted>2001-10-01T20:37:42Z</cp:lastPrinted>
  <dcterms:created xsi:type="dcterms:W3CDTF">2001-09-19T16:38:09Z</dcterms:created>
  <dcterms:modified xsi:type="dcterms:W3CDTF">2025-12-03T05:47:19Z</dcterms:modified>
</cp:coreProperties>
</file>